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dityves-my.sharepoint.com/personal/yves_adit_org_il/Documents/שולחן העבודה/"/>
    </mc:Choice>
  </mc:AlternateContent>
  <xr:revisionPtr revIDLastSave="3" documentId="8_{8965FCEF-F570-4A00-8125-AAB36798D571}" xr6:coauthVersionLast="47" xr6:coauthVersionMax="47" xr10:uidLastSave="{5C0603AA-4464-4899-91A2-DF14904BB323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Sheet1!$B$11:$E$15</definedName>
    <definedName name="bar">Sheet1!$C$11</definedName>
    <definedName name="cart">Sheet1!$C$14</definedName>
    <definedName name="Cartridge_sizes">Sheet1!$R$8:$R$12</definedName>
    <definedName name="drill">Sheet1!$C$12</definedName>
    <definedName name="hef">Sheet1!$C$13</definedName>
    <definedName name="mylist">OFFSET([1]Sheet1!$M$2,0,0+[1]Sheet1!$M$9,1+[1]Sheet1!$M$11,1)</definedName>
    <definedName name="Rebar">Sheet1!$T$8:$T$19</definedName>
    <definedName name="TBAR">Sheet1!$K$8:$K$19</definedName>
    <definedName name="waste">Sheet1!$N$22</definedName>
    <definedName name="Z_72677128_AE77_4351_93C9_3D3B4F8BF036_.wvu.FilterData" localSheetId="0" hidden="1">Sheet1!$B$11:$E$15</definedName>
  </definedNames>
  <calcPr calcId="191029"/>
  <customWorkbookViews>
    <customWorkbookView name="איב" guid="{72677128-AE77-4351-93C9-3D3B4F8BF036}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 l="1"/>
  <c r="G11" i="1" l="1"/>
  <c r="G12" i="1" s="1"/>
  <c r="G17" i="1" l="1"/>
  <c r="G15" i="1"/>
  <c r="G16" i="1" s="1"/>
</calcChain>
</file>

<file path=xl/sharedStrings.xml><?xml version="1.0" encoding="utf-8"?>
<sst xmlns="http://schemas.openxmlformats.org/spreadsheetml/2006/main" count="69" uniqueCount="59">
  <si>
    <t>Cartridge sizes</t>
  </si>
  <si>
    <t>A [mm²]</t>
  </si>
  <si>
    <t>M 6</t>
  </si>
  <si>
    <t>Ø 8</t>
  </si>
  <si>
    <t>M 8</t>
  </si>
  <si>
    <t>Ø 10</t>
  </si>
  <si>
    <t>M 10</t>
  </si>
  <si>
    <t>Ø 12</t>
  </si>
  <si>
    <t>M 12</t>
  </si>
  <si>
    <t>Ø 14</t>
  </si>
  <si>
    <t>M 14</t>
  </si>
  <si>
    <t>Ø 16</t>
  </si>
  <si>
    <t>M 16</t>
  </si>
  <si>
    <t>Ø 18</t>
  </si>
  <si>
    <t>M 20</t>
  </si>
  <si>
    <t>Ø 22</t>
  </si>
  <si>
    <t>M 22</t>
  </si>
  <si>
    <t>Ø 24</t>
  </si>
  <si>
    <t>M 24</t>
  </si>
  <si>
    <t>Ø 26</t>
  </si>
  <si>
    <t>M 27</t>
  </si>
  <si>
    <t>Ø 30</t>
  </si>
  <si>
    <t>M 30</t>
  </si>
  <si>
    <t>Ø 32</t>
  </si>
  <si>
    <t>M 36</t>
  </si>
  <si>
    <t>Ø 40</t>
  </si>
  <si>
    <t>Stud</t>
  </si>
  <si>
    <t>XS</t>
  </si>
  <si>
    <t xml:space="preserve"> * Bar</t>
  </si>
  <si>
    <t xml:space="preserve"> * Bar^2</t>
  </si>
  <si>
    <t xml:space="preserve"> * A</t>
  </si>
  <si>
    <t xml:space="preserve"> * A^2</t>
  </si>
  <si>
    <t>X Sec stud</t>
  </si>
  <si>
    <t>X Sec rebar</t>
  </si>
  <si>
    <t>Rebar sizes</t>
  </si>
  <si>
    <t>Threaded Bar = מוט הברגה / Rebar = מוט ברזל</t>
  </si>
  <si>
    <t>מ''מ</t>
  </si>
  <si>
    <t>מ''ל</t>
  </si>
  <si>
    <t>מוט הברגה או מוט ברזל</t>
  </si>
  <si>
    <t>קוטר מוט</t>
  </si>
  <si>
    <t>קוטר קידוח</t>
  </si>
  <si>
    <t>עומק התקנה</t>
  </si>
  <si>
    <t>גודל שפרפורת</t>
  </si>
  <si>
    <t>כמות עוגנים לאפליקציה</t>
  </si>
  <si>
    <t>נפח מוט</t>
  </si>
  <si>
    <t>נפח קדח</t>
  </si>
  <si>
    <t>כמות דבק מינימאלי</t>
  </si>
  <si>
    <t>כמות דבק מומלצת</t>
  </si>
  <si>
    <t>כמות עוגנים לשפרפורת</t>
  </si>
  <si>
    <t>כמות שפרפורות נדרשת</t>
  </si>
  <si>
    <t>חישוב כמות כימי לעיגון כימי</t>
  </si>
  <si>
    <t>נא למלא את התאים כחולים וירוקים והכמויות יחושבו בצד הימין</t>
  </si>
  <si>
    <t>גובה מילוי נדרש</t>
  </si>
  <si>
    <t>Threaded bar</t>
  </si>
  <si>
    <t>CT50Pro = 410ml</t>
  </si>
  <si>
    <t>CHEMFIX200 = 420ml</t>
  </si>
  <si>
    <t>טבלת גודל שפרפורת לפי סוג דבק</t>
  </si>
  <si>
    <t>CHEMFIX10 = 600ml</t>
  </si>
  <si>
    <t>CHEMFIX100 = 600ml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</si>
</sst>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name val="Arial"/>
      <family val="2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0">
    <xf numFmtId="0" fontId="0" fillId="0" borderId="0" xfId="0"/>
    <xf numFmtId="0" fontId="0" fillId="4" borderId="6" xfId="0" applyFill="1" applyBorder="1" applyProtection="1">
      <protection locked="0"/>
    </xf>
    <xf numFmtId="0" fontId="0" fillId="0" borderId="0" xfId="0" applyProtection="1"/>
    <xf numFmtId="0" fontId="0" fillId="0" borderId="0" xfId="0" applyBorder="1" applyProtection="1"/>
    <xf numFmtId="0" fontId="4" fillId="2" borderId="0" xfId="0" applyFont="1" applyFill="1" applyBorder="1" applyAlignment="1" applyProtection="1">
      <alignment wrapText="1"/>
    </xf>
    <xf numFmtId="0" fontId="0" fillId="2" borderId="4" xfId="0" applyFill="1" applyBorder="1" applyProtection="1"/>
    <xf numFmtId="0" fontId="0" fillId="2" borderId="5" xfId="0" applyFill="1" applyBorder="1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Protection="1">
      <protection locked="0"/>
    </xf>
    <xf numFmtId="2" fontId="0" fillId="4" borderId="6" xfId="0" applyNumberFormat="1" applyFill="1" applyBorder="1" applyProtection="1">
      <protection locked="0"/>
    </xf>
    <xf numFmtId="164" fontId="0" fillId="4" borderId="6" xfId="0" applyNumberFormat="1" applyFill="1" applyBorder="1" applyProtection="1">
      <protection locked="0"/>
    </xf>
    <xf numFmtId="16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0" fillId="5" borderId="6" xfId="0" applyFill="1" applyBorder="1" applyProtection="1">
      <protection hidden="1"/>
    </xf>
    <xf numFmtId="1" fontId="0" fillId="5" borderId="6" xfId="0" applyNumberFormat="1" applyFill="1" applyBorder="1" applyProtection="1">
      <protection hidden="1"/>
    </xf>
    <xf numFmtId="164" fontId="0" fillId="5" borderId="6" xfId="0" applyNumberFormat="1" applyFill="1" applyBorder="1" applyProtection="1">
      <protection hidden="1"/>
    </xf>
    <xf numFmtId="0" fontId="0" fillId="0" borderId="0" xfId="0" applyProtection="1">
      <protection locked="0"/>
    </xf>
    <xf numFmtId="164" fontId="0" fillId="5" borderId="8" xfId="0" applyNumberFormat="1" applyFill="1" applyBorder="1" applyProtection="1">
      <protection hidden="1"/>
    </xf>
    <xf numFmtId="164" fontId="1" fillId="5" borderId="7" xfId="0" applyNumberFormat="1" applyFont="1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0" borderId="0" xfId="0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0" fillId="2" borderId="0" xfId="0" applyFont="1" applyFill="1" applyBorder="1" applyProtection="1">
      <protection hidden="1"/>
    </xf>
    <xf numFmtId="0" fontId="0" fillId="4" borderId="6" xfId="0" applyFill="1" applyBorder="1" applyProtection="1">
      <protection locked="0" hidden="1"/>
    </xf>
    <xf numFmtId="1" fontId="0" fillId="4" borderId="6" xfId="0" applyNumberFormat="1" applyFill="1" applyBorder="1" applyProtection="1">
      <protection locked="0" hidden="1"/>
    </xf>
    <xf numFmtId="0" fontId="5" fillId="2" borderId="0" xfId="0" applyFont="1" applyFill="1" applyBorder="1" applyAlignment="1" applyProtection="1">
      <protection hidden="1"/>
    </xf>
    <xf numFmtId="1" fontId="0" fillId="3" borderId="6" xfId="0" applyNumberFormat="1" applyFill="1" applyBorder="1" applyAlignment="1" applyProtection="1">
      <alignment horizontal="right"/>
      <protection locked="0"/>
    </xf>
    <xf numFmtId="1" fontId="0" fillId="3" borderId="6" xfId="0" applyNumberFormat="1" applyFill="1" applyBorder="1" applyAlignment="1" applyProtection="1">
      <protection locked="0" hidden="1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20" fontId="0" fillId="0" borderId="0" xfId="0" applyNumberFormat="1" applyBorder="1" applyAlignment="1" applyProtection="1">
      <alignment horizontal="center" vertical="center"/>
    </xf>
    <xf numFmtId="0" fontId="6" fillId="0" borderId="0" xfId="1" applyProtection="1"/>
    <xf numFmtId="0" fontId="0" fillId="0" borderId="0" xfId="0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justify" vertical="center" wrapText="1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right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18" xfId="0" applyFill="1" applyBorder="1" applyAlignment="1" applyProtection="1">
      <alignment horizontal="center"/>
      <protection hidden="1"/>
    </xf>
    <xf numFmtId="0" fontId="0" fillId="2" borderId="19" xfId="0" applyFill="1" applyBorder="1" applyAlignment="1" applyProtection="1">
      <alignment horizontal="center"/>
      <protection hidden="1"/>
    </xf>
    <xf numFmtId="0" fontId="0" fillId="2" borderId="16" xfId="0" applyFill="1" applyBorder="1" applyAlignment="1" applyProtection="1">
      <alignment horizontal="center"/>
      <protection hidden="1"/>
    </xf>
    <xf numFmtId="0" fontId="0" fillId="2" borderId="17" xfId="0" applyFill="1" applyBorder="1" applyAlignment="1" applyProtection="1">
      <alignment horizontal="center"/>
      <protection hidden="1"/>
    </xf>
    <xf numFmtId="0" fontId="0" fillId="2" borderId="12" xfId="0" applyFont="1" applyFill="1" applyBorder="1" applyAlignment="1" applyProtection="1">
      <alignment horizontal="center"/>
      <protection hidden="1"/>
    </xf>
    <xf numFmtId="0" fontId="0" fillId="2" borderId="13" xfId="0" applyFont="1" applyFill="1" applyBorder="1" applyAlignment="1" applyProtection="1">
      <alignment horizontal="center"/>
      <protection hidden="1"/>
    </xf>
    <xf numFmtId="0" fontId="0" fillId="2" borderId="14" xfId="0" applyFont="1" applyFill="1" applyBorder="1" applyAlignment="1" applyProtection="1">
      <alignment horizontal="center"/>
      <protection hidden="1"/>
    </xf>
    <xf numFmtId="0" fontId="0" fillId="2" borderId="15" xfId="0" applyFont="1" applyFill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251465</xdr:colOff>
      <xdr:row>1</xdr:row>
      <xdr:rowOff>85724</xdr:rowOff>
    </xdr:from>
    <xdr:ext cx="1739260" cy="714321"/>
    <xdr:pic>
      <xdr:nvPicPr>
        <xdr:cNvPr id="5" name="תמונה 4">
          <a:extLst>
            <a:ext uri="{FF2B5EF4-FFF2-40B4-BE49-F238E27FC236}">
              <a16:creationId xmlns:a16="http://schemas.microsoft.com/office/drawing/2014/main" id="{9A62A4DC-B6EF-4703-9258-F1F1B33B4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240" y="314324"/>
          <a:ext cx="1739260" cy="71432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.rose.CHEMFIX\AppData\Local\Microsoft\Windows\Temporary%20Internet%20Files\Content.Outlook\V0OOT3TW\Meto%20products%20coverage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M2">
            <v>5</v>
          </cell>
        </row>
        <row r="9">
          <cell r="M9">
            <v>4</v>
          </cell>
        </row>
        <row r="11">
          <cell r="M11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36"/>
  <sheetViews>
    <sheetView tabSelected="1" zoomScaleNormal="100" workbookViewId="0">
      <selection activeCell="C14" sqref="C14"/>
    </sheetView>
  </sheetViews>
  <sheetFormatPr defaultColWidth="9.7109375" defaultRowHeight="18" customHeight="1" x14ac:dyDescent="0.25"/>
  <cols>
    <col min="1" max="1" width="1.42578125" style="5" customWidth="1"/>
    <col min="2" max="2" width="4" style="3" customWidth="1"/>
    <col min="3" max="3" width="12.7109375" style="3" bestFit="1" customWidth="1"/>
    <col min="4" max="4" width="20.7109375" style="3" customWidth="1"/>
    <col min="5" max="5" width="3.85546875" style="3" customWidth="1"/>
    <col min="6" max="6" width="5.7109375" style="3" customWidth="1"/>
    <col min="7" max="7" width="11.140625" style="3" customWidth="1"/>
    <col min="8" max="8" width="22.7109375" style="3" customWidth="1"/>
    <col min="9" max="9" width="14.28515625" style="6" customWidth="1"/>
    <col min="10" max="20" width="10.42578125" style="2" hidden="1" customWidth="1"/>
    <col min="21" max="28" width="10.42578125" style="2" customWidth="1"/>
    <col min="29" max="16384" width="9.7109375" style="2"/>
  </cols>
  <sheetData>
    <row r="1" spans="1:25" s="7" customFormat="1" ht="18" customHeight="1" x14ac:dyDescent="0.25">
      <c r="A1" s="23"/>
      <c r="B1" s="24"/>
      <c r="C1" s="24"/>
      <c r="D1" s="24"/>
      <c r="E1" s="24"/>
      <c r="F1" s="24"/>
      <c r="G1" s="24"/>
      <c r="H1" s="24"/>
      <c r="I1" s="25"/>
    </row>
    <row r="2" spans="1:25" s="7" customFormat="1" ht="18" customHeight="1" x14ac:dyDescent="0.25">
      <c r="A2" s="26"/>
      <c r="B2" s="27"/>
      <c r="C2" s="27"/>
      <c r="D2" s="27"/>
      <c r="E2" s="27"/>
      <c r="F2" s="27"/>
      <c r="G2" s="27"/>
      <c r="H2" s="27"/>
      <c r="I2" s="28"/>
      <c r="M2" s="44"/>
      <c r="N2" s="44"/>
      <c r="O2" s="8"/>
      <c r="Q2" s="9"/>
      <c r="R2" s="9"/>
    </row>
    <row r="3" spans="1:25" s="7" customFormat="1" ht="18" customHeight="1" x14ac:dyDescent="0.25">
      <c r="A3" s="26"/>
      <c r="B3" s="27"/>
      <c r="C3" s="27"/>
      <c r="D3" s="27"/>
      <c r="E3" s="27"/>
      <c r="F3" s="27"/>
      <c r="G3" s="27"/>
      <c r="H3" s="27"/>
      <c r="I3" s="28"/>
      <c r="P3" s="10"/>
      <c r="Q3" s="10"/>
      <c r="R3" s="10"/>
      <c r="S3" s="10"/>
    </row>
    <row r="4" spans="1:25" s="7" customFormat="1" ht="18" customHeight="1" x14ac:dyDescent="0.35">
      <c r="A4" s="26"/>
      <c r="B4" s="27"/>
      <c r="C4" s="27"/>
      <c r="D4" s="50" t="s">
        <v>50</v>
      </c>
      <c r="E4" s="50"/>
      <c r="F4" s="50"/>
      <c r="G4" s="50"/>
      <c r="H4" s="50"/>
      <c r="I4" s="28"/>
      <c r="P4" s="10"/>
      <c r="Q4" s="10"/>
      <c r="R4" s="10"/>
      <c r="S4" s="10"/>
    </row>
    <row r="5" spans="1:25" s="7" customFormat="1" ht="18" customHeight="1" x14ac:dyDescent="0.35">
      <c r="A5" s="26"/>
      <c r="C5" s="35"/>
      <c r="E5" s="35"/>
      <c r="F5" s="35"/>
      <c r="G5" s="35"/>
      <c r="H5" s="27"/>
      <c r="I5" s="28"/>
      <c r="P5" s="10"/>
      <c r="Q5" s="10"/>
      <c r="R5" s="10"/>
      <c r="S5" s="10"/>
    </row>
    <row r="6" spans="1:25" s="7" customFormat="1" ht="18" customHeight="1" thickBot="1" x14ac:dyDescent="0.3">
      <c r="A6" s="26"/>
      <c r="B6" s="27"/>
      <c r="C6" s="27"/>
      <c r="D6" s="27"/>
      <c r="E6" s="27"/>
      <c r="F6" s="27"/>
      <c r="G6" s="27"/>
      <c r="H6" s="27"/>
      <c r="I6" s="28"/>
      <c r="P6" s="10"/>
      <c r="Q6" s="10"/>
      <c r="R6" s="10"/>
      <c r="S6" s="10"/>
    </row>
    <row r="7" spans="1:25" s="7" customFormat="1" ht="28.5" customHeight="1" thickBot="1" x14ac:dyDescent="0.3">
      <c r="A7" s="26"/>
      <c r="B7" s="27"/>
      <c r="C7" s="46" t="s">
        <v>51</v>
      </c>
      <c r="D7" s="47"/>
      <c r="E7" s="47"/>
      <c r="F7" s="47"/>
      <c r="G7" s="47"/>
      <c r="H7" s="48"/>
      <c r="I7" s="28"/>
      <c r="K7" s="1" t="s">
        <v>26</v>
      </c>
      <c r="L7" s="1" t="s">
        <v>1</v>
      </c>
      <c r="M7" s="1" t="s">
        <v>27</v>
      </c>
      <c r="P7" s="10" t="s">
        <v>32</v>
      </c>
      <c r="R7" s="20" t="s">
        <v>0</v>
      </c>
      <c r="S7" s="10"/>
      <c r="T7" s="7" t="s">
        <v>34</v>
      </c>
      <c r="U7" s="10"/>
      <c r="V7" s="10"/>
    </row>
    <row r="8" spans="1:25" s="7" customFormat="1" ht="18" customHeight="1" x14ac:dyDescent="0.25">
      <c r="A8" s="26"/>
      <c r="B8" s="27"/>
      <c r="C8" s="27"/>
      <c r="D8" s="27"/>
      <c r="E8" s="27"/>
      <c r="F8" s="27"/>
      <c r="G8" s="27"/>
      <c r="H8" s="27"/>
      <c r="I8" s="28"/>
      <c r="K8" s="1" t="s">
        <v>2</v>
      </c>
      <c r="L8" s="14">
        <v>20.100000000000001</v>
      </c>
      <c r="M8" s="13">
        <v>0.4</v>
      </c>
      <c r="N8" s="10"/>
      <c r="P8" s="10">
        <v>0.47116158360640997</v>
      </c>
      <c r="R8" s="20">
        <v>300</v>
      </c>
      <c r="S8" s="10"/>
      <c r="T8" s="7" t="s">
        <v>3</v>
      </c>
      <c r="V8" s="10"/>
    </row>
    <row r="9" spans="1:25" s="7" customFormat="1" ht="18" customHeight="1" x14ac:dyDescent="0.25">
      <c r="A9" s="26"/>
      <c r="B9" s="51" t="s">
        <v>35</v>
      </c>
      <c r="C9" s="51"/>
      <c r="D9" s="51"/>
      <c r="E9" s="51"/>
      <c r="F9" s="32" t="s">
        <v>37</v>
      </c>
      <c r="G9" s="19">
        <f>IF(ISBLANK(C11),"",IF(C10="Threaded bar",((0.47116158360641+(-0.74094159830933*bar)+(0.65046475981786*bar^2))/100)*(hef/10),(hef/10)*(0.013730548072534+(-0.0021035251031331*bar)+(0.0079159726478867*bar^2))))</f>
        <v>10.229614538119955</v>
      </c>
      <c r="H9" s="30" t="s">
        <v>44</v>
      </c>
      <c r="I9" s="28"/>
      <c r="K9" s="1" t="s">
        <v>4</v>
      </c>
      <c r="L9" s="14">
        <v>36.6</v>
      </c>
      <c r="M9" s="13">
        <v>0.35</v>
      </c>
      <c r="N9" s="10"/>
      <c r="P9" s="10">
        <v>-0.74094159830933004</v>
      </c>
      <c r="Q9" s="7" t="s">
        <v>28</v>
      </c>
      <c r="R9" s="20">
        <v>410</v>
      </c>
      <c r="S9" s="10"/>
      <c r="T9" s="7" t="s">
        <v>5</v>
      </c>
      <c r="V9" s="10"/>
    </row>
    <row r="10" spans="1:25" s="7" customFormat="1" ht="18" customHeight="1" x14ac:dyDescent="0.25">
      <c r="A10" s="26"/>
      <c r="B10" s="30"/>
      <c r="C10" s="36" t="s">
        <v>53</v>
      </c>
      <c r="D10" s="30" t="s">
        <v>38</v>
      </c>
      <c r="E10" s="27"/>
      <c r="F10" s="32" t="s">
        <v>37</v>
      </c>
      <c r="G10" s="19">
        <f>IF(ISBLANK(C11),"",(((drill/10)+0.04)/2)^2*PI()*(hef/10))</f>
        <v>25.348882803285328</v>
      </c>
      <c r="H10" s="30" t="s">
        <v>45</v>
      </c>
      <c r="I10" s="28"/>
      <c r="K10" s="1" t="s">
        <v>6</v>
      </c>
      <c r="L10" s="14">
        <v>58</v>
      </c>
      <c r="M10" s="13">
        <v>0.3</v>
      </c>
      <c r="N10" s="10"/>
      <c r="P10" s="10">
        <v>0.65046475981786001</v>
      </c>
      <c r="Q10" s="7" t="s">
        <v>29</v>
      </c>
      <c r="R10" s="20">
        <v>420</v>
      </c>
      <c r="S10" s="10"/>
      <c r="T10" s="7" t="s">
        <v>7</v>
      </c>
      <c r="V10" s="10"/>
    </row>
    <row r="11" spans="1:25" s="7" customFormat="1" ht="18" customHeight="1" thickBot="1" x14ac:dyDescent="0.3">
      <c r="A11" s="26"/>
      <c r="B11" s="27" t="s">
        <v>36</v>
      </c>
      <c r="C11" s="34">
        <v>12</v>
      </c>
      <c r="D11" s="30" t="s">
        <v>39</v>
      </c>
      <c r="E11" s="27"/>
      <c r="F11" s="32" t="s">
        <v>37</v>
      </c>
      <c r="G11" s="21">
        <f>IF(ISBLANK(C11),"",G10-G9)</f>
        <v>15.119268265165372</v>
      </c>
      <c r="H11" s="30" t="s">
        <v>46</v>
      </c>
      <c r="I11" s="28"/>
      <c r="K11" s="1" t="s">
        <v>8</v>
      </c>
      <c r="L11" s="14">
        <v>84.3</v>
      </c>
      <c r="M11" s="13">
        <v>0.25</v>
      </c>
      <c r="N11" s="10"/>
      <c r="R11" s="20">
        <v>600</v>
      </c>
      <c r="S11" s="10"/>
      <c r="T11" s="7" t="s">
        <v>9</v>
      </c>
      <c r="V11" s="10"/>
    </row>
    <row r="12" spans="1:25" s="7" customFormat="1" ht="18" customHeight="1" thickBot="1" x14ac:dyDescent="0.3">
      <c r="A12" s="26"/>
      <c r="B12" s="27" t="s">
        <v>36</v>
      </c>
      <c r="C12" s="33">
        <v>16</v>
      </c>
      <c r="D12" s="30" t="s">
        <v>40</v>
      </c>
      <c r="E12" s="29"/>
      <c r="F12" s="32" t="s">
        <v>37</v>
      </c>
      <c r="G12" s="22">
        <f>IF(ISBLANK(C11),"",(IF(C10="Threaded bar",(IF(bar&gt;=24,0.15,IF(bar&gt;=20,0.2,IF(bar&gt;=12,0.25,IF(bar&gt;=10,0.3,IF(bar&gt;=8,0.35,0.4)))))+1)*G11,1.2*G11)))</f>
        <v>18.899085331456714</v>
      </c>
      <c r="H12" s="30" t="s">
        <v>47</v>
      </c>
      <c r="I12" s="28"/>
      <c r="K12" s="1" t="s">
        <v>10</v>
      </c>
      <c r="L12" s="14">
        <v>115</v>
      </c>
      <c r="M12" s="13">
        <v>0.25</v>
      </c>
      <c r="N12" s="10"/>
      <c r="P12" s="10" t="s">
        <v>33</v>
      </c>
      <c r="R12" s="20"/>
      <c r="S12" s="10"/>
      <c r="T12" s="7" t="s">
        <v>11</v>
      </c>
      <c r="V12" s="10"/>
    </row>
    <row r="13" spans="1:25" s="7" customFormat="1" ht="18" customHeight="1" x14ac:dyDescent="0.25">
      <c r="A13" s="26"/>
      <c r="B13" s="27" t="s">
        <v>36</v>
      </c>
      <c r="C13" s="33">
        <v>120</v>
      </c>
      <c r="D13" s="30" t="s">
        <v>41</v>
      </c>
      <c r="E13" s="27"/>
      <c r="F13" s="31"/>
      <c r="G13" s="31"/>
      <c r="H13" s="30"/>
      <c r="I13" s="28"/>
      <c r="K13" s="1" t="s">
        <v>12</v>
      </c>
      <c r="L13" s="14">
        <v>157</v>
      </c>
      <c r="M13" s="13">
        <v>0.25</v>
      </c>
      <c r="N13" s="10"/>
      <c r="P13" s="7">
        <v>1.3730548072534E-2</v>
      </c>
      <c r="R13" s="20"/>
      <c r="S13" s="10"/>
      <c r="T13" s="7" t="s">
        <v>13</v>
      </c>
      <c r="V13" s="10"/>
    </row>
    <row r="14" spans="1:25" s="7" customFormat="1" ht="18" customHeight="1" x14ac:dyDescent="0.25">
      <c r="A14" s="26"/>
      <c r="B14" s="27" t="s">
        <v>37</v>
      </c>
      <c r="C14" s="37">
        <v>410</v>
      </c>
      <c r="D14" s="30" t="s">
        <v>42</v>
      </c>
      <c r="E14" s="27"/>
      <c r="F14" s="32"/>
      <c r="G14" s="27"/>
      <c r="H14" s="30"/>
      <c r="I14" s="28"/>
      <c r="J14" s="11"/>
      <c r="K14" s="1" t="s">
        <v>14</v>
      </c>
      <c r="L14" s="14">
        <v>245</v>
      </c>
      <c r="M14" s="13">
        <v>0.2</v>
      </c>
      <c r="N14" s="10"/>
      <c r="P14" s="7">
        <v>-2.1035251031330999E-3</v>
      </c>
      <c r="Q14" s="7" t="s">
        <v>30</v>
      </c>
      <c r="R14" s="20"/>
      <c r="S14" s="10"/>
      <c r="T14" s="7" t="s">
        <v>15</v>
      </c>
      <c r="V14" s="10"/>
    </row>
    <row r="15" spans="1:25" s="7" customFormat="1" ht="18" customHeight="1" x14ac:dyDescent="0.25">
      <c r="A15" s="26"/>
      <c r="B15" s="30"/>
      <c r="C15" s="33">
        <v>1</v>
      </c>
      <c r="D15" s="30" t="s">
        <v>43</v>
      </c>
      <c r="E15" s="31"/>
      <c r="F15" s="32"/>
      <c r="G15" s="18">
        <f>IF(ISBLANK(C14),"",(cart-waste)/G12)</f>
        <v>21.694171586048803</v>
      </c>
      <c r="H15" s="30" t="s">
        <v>48</v>
      </c>
      <c r="I15" s="28"/>
      <c r="K15" s="1" t="s">
        <v>16</v>
      </c>
      <c r="L15" s="14">
        <v>303</v>
      </c>
      <c r="M15" s="13">
        <v>0.2</v>
      </c>
      <c r="N15" s="10"/>
      <c r="P15" s="7">
        <v>7.9159726478866994E-3</v>
      </c>
      <c r="Q15" s="7" t="s">
        <v>31</v>
      </c>
      <c r="R15" s="20"/>
      <c r="S15" s="10"/>
      <c r="T15" s="7" t="s">
        <v>17</v>
      </c>
      <c r="V15" s="10"/>
      <c r="W15" s="12"/>
      <c r="X15" s="12"/>
      <c r="Y15" s="12"/>
    </row>
    <row r="16" spans="1:25" s="7" customFormat="1" ht="18" customHeight="1" thickBot="1" x14ac:dyDescent="0.3">
      <c r="A16" s="26"/>
      <c r="B16" s="27"/>
      <c r="C16" s="27"/>
      <c r="D16" s="27"/>
      <c r="E16" s="27"/>
      <c r="F16" s="32"/>
      <c r="G16" s="17">
        <f>IF(ISBLANK(C14),"",ROUNDUP(C15/G15,0))</f>
        <v>1</v>
      </c>
      <c r="H16" s="30" t="s">
        <v>49</v>
      </c>
      <c r="I16" s="28"/>
      <c r="K16" s="1" t="s">
        <v>18</v>
      </c>
      <c r="L16" s="14">
        <v>353</v>
      </c>
      <c r="M16" s="13">
        <v>0.15</v>
      </c>
      <c r="N16" s="10"/>
      <c r="R16" s="20"/>
      <c r="S16" s="10"/>
      <c r="T16" s="7" t="s">
        <v>19</v>
      </c>
      <c r="V16" s="10"/>
    </row>
    <row r="17" spans="1:25" s="7" customFormat="1" ht="18" customHeight="1" thickBot="1" x14ac:dyDescent="0.3">
      <c r="A17" s="26"/>
      <c r="B17" s="27"/>
      <c r="C17" s="52" t="s">
        <v>56</v>
      </c>
      <c r="D17" s="53"/>
      <c r="E17" s="27"/>
      <c r="F17" s="32" t="s">
        <v>36</v>
      </c>
      <c r="G17" s="18">
        <f>IF(ISBLANK(C13),"",hef*G12/G10)</f>
        <v>89.467068721501093</v>
      </c>
      <c r="H17" s="30" t="s">
        <v>52</v>
      </c>
      <c r="I17" s="28"/>
      <c r="K17" s="1" t="s">
        <v>20</v>
      </c>
      <c r="L17" s="14">
        <v>459</v>
      </c>
      <c r="M17" s="13">
        <v>0.15</v>
      </c>
      <c r="N17" s="10"/>
      <c r="R17" s="20"/>
      <c r="S17" s="10"/>
      <c r="T17" s="7" t="s">
        <v>21</v>
      </c>
      <c r="V17" s="10"/>
      <c r="W17" s="12"/>
      <c r="X17" s="12"/>
      <c r="Y17" s="12"/>
    </row>
    <row r="18" spans="1:25" s="7" customFormat="1" ht="18" customHeight="1" x14ac:dyDescent="0.25">
      <c r="A18" s="26"/>
      <c r="B18" s="30"/>
      <c r="C18" s="54" t="s">
        <v>54</v>
      </c>
      <c r="D18" s="55"/>
      <c r="E18" s="32"/>
      <c r="F18" s="32"/>
      <c r="G18" s="32"/>
      <c r="H18" s="27"/>
      <c r="I18" s="28"/>
      <c r="K18" s="1" t="s">
        <v>22</v>
      </c>
      <c r="L18" s="14">
        <v>561</v>
      </c>
      <c r="M18" s="13">
        <v>0.15</v>
      </c>
      <c r="N18" s="10"/>
      <c r="R18" s="20"/>
      <c r="S18" s="10"/>
      <c r="T18" s="7" t="s">
        <v>23</v>
      </c>
      <c r="V18" s="10"/>
      <c r="W18" s="12"/>
      <c r="X18" s="12"/>
      <c r="Y18" s="12"/>
    </row>
    <row r="19" spans="1:25" s="7" customFormat="1" ht="18" customHeight="1" x14ac:dyDescent="0.25">
      <c r="A19" s="26"/>
      <c r="B19" s="30"/>
      <c r="C19" s="56" t="s">
        <v>55</v>
      </c>
      <c r="D19" s="57"/>
      <c r="E19" s="27"/>
      <c r="F19" s="27"/>
      <c r="G19" s="27"/>
      <c r="H19" s="27"/>
      <c r="I19" s="28"/>
      <c r="K19" s="1" t="s">
        <v>24</v>
      </c>
      <c r="L19" s="14">
        <v>817</v>
      </c>
      <c r="M19" s="13">
        <v>0.15</v>
      </c>
      <c r="N19" s="10"/>
      <c r="R19" s="10"/>
      <c r="S19" s="10"/>
      <c r="T19" s="7" t="s">
        <v>25</v>
      </c>
      <c r="V19" s="10"/>
      <c r="W19" s="12"/>
      <c r="X19" s="12"/>
      <c r="Y19" s="12"/>
    </row>
    <row r="20" spans="1:25" s="20" customFormat="1" ht="18" customHeight="1" x14ac:dyDescent="0.25">
      <c r="A20" s="26"/>
      <c r="B20" s="30"/>
      <c r="C20" s="56" t="s">
        <v>58</v>
      </c>
      <c r="D20" s="57"/>
      <c r="E20" s="27"/>
      <c r="F20" s="27"/>
      <c r="G20" s="27"/>
      <c r="H20" s="27"/>
      <c r="I20" s="28"/>
      <c r="K20" s="1"/>
      <c r="L20" s="14"/>
      <c r="M20" s="13"/>
      <c r="N20" s="16"/>
      <c r="R20" s="16"/>
      <c r="S20" s="16"/>
      <c r="T20" s="20" t="s">
        <v>25</v>
      </c>
      <c r="V20" s="16"/>
      <c r="W20" s="12"/>
      <c r="X20" s="12"/>
      <c r="Y20" s="12"/>
    </row>
    <row r="21" spans="1:25" s="20" customFormat="1" ht="18" customHeight="1" thickBot="1" x14ac:dyDescent="0.3">
      <c r="A21" s="26"/>
      <c r="B21" s="30"/>
      <c r="C21" s="58" t="s">
        <v>57</v>
      </c>
      <c r="D21" s="59"/>
      <c r="E21" s="27"/>
      <c r="F21" s="27"/>
      <c r="G21" s="27"/>
      <c r="H21" s="27"/>
      <c r="I21" s="28"/>
      <c r="K21" s="1"/>
      <c r="L21" s="14"/>
      <c r="M21" s="13"/>
      <c r="N21" s="16"/>
      <c r="R21" s="16"/>
      <c r="S21" s="16"/>
      <c r="T21" s="20" t="s">
        <v>25</v>
      </c>
      <c r="V21" s="16"/>
      <c r="W21" s="12"/>
      <c r="X21" s="12"/>
      <c r="Y21" s="12"/>
    </row>
    <row r="22" spans="1:25" s="20" customFormat="1" ht="18" customHeight="1" x14ac:dyDescent="0.25">
      <c r="A22" s="26"/>
      <c r="B22" s="30"/>
      <c r="C22" s="32"/>
      <c r="D22" s="30"/>
      <c r="E22" s="27"/>
      <c r="F22" s="27"/>
      <c r="G22" s="27"/>
      <c r="H22" s="27"/>
      <c r="I22" s="28"/>
      <c r="K22" s="1"/>
      <c r="L22" s="14"/>
      <c r="M22" s="13"/>
      <c r="N22" s="16"/>
      <c r="R22" s="16"/>
      <c r="S22" s="16"/>
      <c r="T22" s="20" t="s">
        <v>25</v>
      </c>
      <c r="V22" s="16"/>
      <c r="W22" s="12"/>
      <c r="X22" s="12"/>
      <c r="Y22" s="12"/>
    </row>
    <row r="23" spans="1:25" s="7" customFormat="1" ht="18" customHeight="1" x14ac:dyDescent="0.25">
      <c r="A23" s="26"/>
      <c r="B23" s="45"/>
      <c r="C23" s="45"/>
      <c r="D23" s="45"/>
      <c r="E23" s="45"/>
      <c r="F23" s="45"/>
      <c r="G23" s="45"/>
      <c r="H23" s="45"/>
      <c r="I23" s="28"/>
      <c r="K23" s="12"/>
      <c r="L23" s="12"/>
      <c r="M23" s="12"/>
      <c r="N23" s="12"/>
      <c r="O23" s="12"/>
      <c r="P23" s="10"/>
      <c r="Q23" s="10"/>
      <c r="R23" s="15"/>
      <c r="T23" s="12"/>
      <c r="U23" s="12"/>
      <c r="V23" s="12"/>
      <c r="W23" s="12"/>
      <c r="X23" s="12"/>
      <c r="Y23" s="12"/>
    </row>
    <row r="24" spans="1:25" s="7" customFormat="1" ht="18" customHeight="1" x14ac:dyDescent="0.25">
      <c r="A24" s="5"/>
      <c r="B24" s="4"/>
      <c r="C24" s="4"/>
      <c r="D24" s="4"/>
      <c r="E24" s="4"/>
      <c r="F24" s="4"/>
      <c r="G24" s="4"/>
      <c r="H24" s="4"/>
      <c r="I24" s="6"/>
    </row>
    <row r="25" spans="1:25" s="7" customFormat="1" ht="18" customHeight="1" x14ac:dyDescent="0.25">
      <c r="A25" s="5"/>
      <c r="B25" s="4"/>
      <c r="C25" s="4"/>
      <c r="D25" s="4"/>
      <c r="E25" s="4"/>
      <c r="F25" s="4"/>
      <c r="G25" s="4"/>
      <c r="H25" s="4"/>
      <c r="I25" s="6"/>
      <c r="N25" s="38"/>
      <c r="O25" s="38"/>
      <c r="P25" s="38"/>
      <c r="Q25" s="38"/>
      <c r="R25" s="38"/>
      <c r="S25" s="38"/>
      <c r="T25" s="38"/>
      <c r="U25" s="38"/>
      <c r="V25" s="38"/>
    </row>
    <row r="26" spans="1:25" ht="45" customHeight="1" x14ac:dyDescent="0.25">
      <c r="N26" s="3"/>
      <c r="O26" s="39"/>
      <c r="P26" s="41"/>
      <c r="Q26" s="39"/>
      <c r="R26" s="39"/>
      <c r="S26" s="39"/>
      <c r="T26" s="39"/>
      <c r="U26" s="39"/>
      <c r="V26" s="3"/>
    </row>
    <row r="27" spans="1:25" ht="18" customHeight="1" x14ac:dyDescent="0.25">
      <c r="N27" s="3"/>
      <c r="O27" s="40"/>
      <c r="P27" s="41"/>
      <c r="Q27" s="40"/>
      <c r="R27" s="40"/>
      <c r="S27" s="40"/>
      <c r="T27" s="40"/>
      <c r="U27" s="40"/>
      <c r="V27" s="3"/>
    </row>
    <row r="28" spans="1:25" ht="18" customHeight="1" x14ac:dyDescent="0.25">
      <c r="N28" s="3"/>
      <c r="O28" s="40"/>
      <c r="P28" s="40"/>
      <c r="Q28" s="40"/>
      <c r="R28" s="40"/>
      <c r="S28" s="40"/>
      <c r="T28" s="40"/>
      <c r="U28" s="40"/>
      <c r="V28" s="3"/>
    </row>
    <row r="29" spans="1:25" ht="18" customHeight="1" x14ac:dyDescent="0.25">
      <c r="N29" s="3"/>
      <c r="O29" s="40"/>
      <c r="P29" s="40"/>
      <c r="Q29" s="40"/>
      <c r="R29" s="40"/>
      <c r="S29" s="40"/>
      <c r="T29" s="40"/>
      <c r="U29" s="40"/>
      <c r="V29" s="3"/>
    </row>
    <row r="30" spans="1:25" ht="18" customHeight="1" x14ac:dyDescent="0.25">
      <c r="N30" s="3"/>
      <c r="O30" s="40"/>
      <c r="P30" s="40"/>
      <c r="Q30" s="40"/>
      <c r="R30" s="40"/>
      <c r="S30" s="42"/>
      <c r="T30" s="40"/>
      <c r="U30" s="40"/>
      <c r="V30" s="3"/>
    </row>
    <row r="31" spans="1:25" ht="18" customHeight="1" x14ac:dyDescent="0.25">
      <c r="N31" s="3"/>
      <c r="O31" s="40"/>
      <c r="P31" s="49"/>
      <c r="Q31" s="49"/>
      <c r="R31" s="40"/>
      <c r="S31" s="40"/>
      <c r="T31" s="40"/>
      <c r="U31" s="40"/>
      <c r="V31" s="3"/>
    </row>
    <row r="32" spans="1:25" ht="18" customHeight="1" x14ac:dyDescent="0.25">
      <c r="N32" s="3"/>
      <c r="O32" s="40"/>
      <c r="P32" s="49"/>
      <c r="Q32" s="49"/>
      <c r="R32" s="40"/>
      <c r="S32" s="40"/>
      <c r="T32" s="40"/>
      <c r="U32" s="40"/>
      <c r="V32" s="3"/>
    </row>
    <row r="33" spans="12:22" ht="18" customHeight="1" x14ac:dyDescent="0.25">
      <c r="N33" s="3"/>
      <c r="O33" s="3"/>
      <c r="P33" s="3"/>
      <c r="Q33" s="3"/>
      <c r="R33" s="3"/>
      <c r="S33" s="3"/>
      <c r="T33" s="3"/>
      <c r="U33" s="3"/>
      <c r="V33" s="3"/>
    </row>
    <row r="36" spans="12:22" ht="18" customHeight="1" x14ac:dyDescent="0.25">
      <c r="L36" s="43"/>
    </row>
  </sheetData>
  <sheetProtection algorithmName="SHA-512" hashValue="HQtzUdBIbqj39yY3Q6WmBUguCkA8ClWD5rO/7t4XGjKOhZi/J5YpDEznzt9M++mYVD/46y1Lq2Kw3bdBALlbnw==" saltValue="9hdYBgCdXh7cK72F9a9fyw==" spinCount="100000" sheet="1" objects="1" scenarios="1"/>
  <customSheetViews>
    <customSheetView guid="{72677128-AE77-4351-93C9-3D3B4F8BF036}">
      <selection activeCell="I18" sqref="A1:I18"/>
      <pageMargins left="0.7" right="0.7" top="0.75" bottom="0.75" header="0.3" footer="0.3"/>
      <pageSetup paperSize="9" orientation="portrait" r:id="rId1"/>
    </customSheetView>
  </customSheetViews>
  <mergeCells count="12">
    <mergeCell ref="M2:N2"/>
    <mergeCell ref="B23:H23"/>
    <mergeCell ref="C7:H7"/>
    <mergeCell ref="P32:Q32"/>
    <mergeCell ref="P31:Q31"/>
    <mergeCell ref="D4:H4"/>
    <mergeCell ref="B9:E9"/>
    <mergeCell ref="C17:D17"/>
    <mergeCell ref="C18:D18"/>
    <mergeCell ref="C19:D19"/>
    <mergeCell ref="C20:D20"/>
    <mergeCell ref="C21:D21"/>
  </mergeCells>
  <dataValidations count="2">
    <dataValidation type="list" allowBlank="1" showInputMessage="1" showErrorMessage="1" sqref="C10" xr:uid="{00000000-0002-0000-0000-000000000000}">
      <formula1>"Threaded bar,Rebar"</formula1>
    </dataValidation>
    <dataValidation type="list" allowBlank="1" showInputMessage="1" showErrorMessage="1" sqref="C14" xr:uid="{00000000-0002-0000-0000-000001000000}">
      <formula1>$R$8:$R$18</formula1>
    </dataValidation>
  </dataValidation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customSheetViews>
    <customSheetView guid="{72677128-AE77-4351-93C9-3D3B4F8BF036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customSheetViews>
    <customSheetView guid="{72677128-AE77-4351-93C9-3D3B4F8BF036}"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V 4 U 1 U h 3 4 F N q j A A A A 9 Q A A A B I A H A B D b 2 5 m a W c v U G F j a 2 F n Z S 5 4 b W w g o h g A K K A U A A A A A A A A A A A A A A A A A A A A A A A A A A A A h Y + x D o I w G I R f h X S n L X U h 5 K c M T i a Q m J g Y 1 6 Z U a I T W 0 G J 5 N w c f y V c Q o 6 i b 4 9 1 3 l 9 z d r z c o p r 6 L L m p w 2 p o c J Z i i S B l p a 2 2 a H I 3 + G K e o 4 L A V 8 i Q a F c 1 h 4 7 L J 6 R y 1 3 p 8 z Q k I I O K y w H R r C K E 3 I o S p 3 s l W 9 i L V x X h i p 0 K d V / 2 8 h D v v X G M 5 w m m J G 5 0 l A F g 8 q b b 6 c z e x J f 0 x Y j 5 0 f B 8 V b F W 9 K I I s E 8 r 7 A H 1 B L A w Q U A A I A C A B X h T V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4 U 1 U i i K R 7 g O A A A A E Q A A A B M A H A B G b 3 J t d W x h c y 9 T Z W N 0 a W 9 u M S 5 t I K I Y A C i g F A A A A A A A A A A A A A A A A A A A A A A A A A A A A C t O T S 7 J z M 9 T C I b Q h t Y A U E s B A i 0 A F A A C A A g A V 4 U 1 U h 3 4 F N q j A A A A 9 Q A A A B I A A A A A A A A A A A A A A A A A A A A A A E N v b m Z p Z y 9 Q Y W N r Y W d l L n h t b F B L A Q I t A B Q A A g A I A F e F N V I P y u m r p A A A A O k A A A A T A A A A A A A A A A A A A A A A A O 8 A A A B b Q 2 9 u d G V u d F 9 U e X B l c 1 0 u e G 1 s U E s B A i 0 A F A A C A A g A V 4 U 1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K f T k D c 4 4 A d K p S H 8 U d 8 R D C A A A A A A A g A A A A A A E G Y A A A A B A A A g A A A A J 6 9 L p W / I c L Z 6 g j x v V 7 F i L Z M R I 4 8 N f l w Q o / y r u q A 4 o 6 U A A A A A D o A A A A A C A A A g A A A A r r N D W B I Q B d Z k D q h O a b p I 1 j j d e + g 6 e k 0 h i F H X + v m Q l 1 x Q A A A A O w 4 m Y a d M c v c N s V b I I f P M I O 9 e c + R b k K u / q D 5 i 3 4 e X y r 4 B T 7 R L 7 t s B K C W j C V X + Y L S N p f i q v O z w W 8 O Z Q U l o 4 d / I 9 Z 6 m c h i / A 6 Q y M K v 8 r I 3 L U d 5 A A A A A M L z 9 b D S k R 1 P h W U T 1 v l I n x a S C 1 M X n 6 S B v v p C m J J z A F e 9 E D v Z z x E 4 r 3 p X y p 4 z 5 r G o m 7 x I K c g 1 Z l 8 Y U l T M L d 3 F 7 + Q = = < / D a t a M a s h u p > 
</file>

<file path=customXml/itemProps1.xml><?xml version="1.0" encoding="utf-8"?>
<ds:datastoreItem xmlns:ds="http://schemas.openxmlformats.org/officeDocument/2006/customXml" ds:itemID="{6A73789E-6D48-4B90-809C-B0BEF4B26FD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Sheet1</vt:lpstr>
      <vt:lpstr>Sheet2</vt:lpstr>
      <vt:lpstr>Sheet3</vt:lpstr>
      <vt:lpstr>bar</vt:lpstr>
      <vt:lpstr>cart</vt:lpstr>
      <vt:lpstr>Cartridge_sizes</vt:lpstr>
      <vt:lpstr>drill</vt:lpstr>
      <vt:lpstr>hef</vt:lpstr>
      <vt:lpstr>Rebar</vt:lpstr>
      <vt:lpstr>TBAR</vt:lpstr>
      <vt:lpstr>waste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Rose</dc:creator>
  <cp:lastModifiedBy>yves de lathouwer</cp:lastModifiedBy>
  <dcterms:created xsi:type="dcterms:W3CDTF">2015-06-18T07:18:08Z</dcterms:created>
  <dcterms:modified xsi:type="dcterms:W3CDTF">2022-01-20T09:50:35Z</dcterms:modified>
</cp:coreProperties>
</file>